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95" windowWidth="10950" windowHeight="6330" activeTab="0"/>
  </bookViews>
  <sheets>
    <sheet name="4.03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<sst xmlns="http://schemas.openxmlformats.org/spreadsheetml/2006/main" count="21" uniqueCount="15">
  <si>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 xml:space="preserve"> 1974 års gränser</t>
  </si>
  <si>
    <t>Invånare</t>
  </si>
  <si>
    <t>. .</t>
  </si>
  <si>
    <t>Källa:  SCB, Befolkningsstatistik och äldre källor</t>
  </si>
  <si>
    <t>3  Ändring sedan i föregående rad angivet år.</t>
  </si>
  <si>
    <t>Befolkning:</t>
  </si>
  <si>
    <t>gränser</t>
  </si>
  <si>
    <t xml:space="preserve">År </t>
  </si>
  <si>
    <r>
      <t>1966 års gränser</t>
    </r>
    <r>
      <rPr>
        <b/>
        <vertAlign val="superscript"/>
        <sz val="10"/>
        <color indexed="9"/>
        <rFont val="Arial"/>
        <family val="2"/>
      </rPr>
      <t>1</t>
    </r>
  </si>
  <si>
    <r>
      <t xml:space="preserve"> 1967 års gränser</t>
    </r>
    <r>
      <rPr>
        <b/>
        <vertAlign val="superscript"/>
        <sz val="10"/>
        <color indexed="9"/>
        <rFont val="Arial"/>
        <family val="2"/>
      </rPr>
      <t>2</t>
    </r>
  </si>
  <si>
    <r>
      <t>Ändring</t>
    </r>
    <r>
      <rPr>
        <b/>
        <vertAlign val="superscript"/>
        <sz val="10"/>
        <color indexed="9"/>
        <rFont val="Arial"/>
        <family val="2"/>
      </rPr>
      <t>3</t>
    </r>
  </si>
  <si>
    <t>(per 31 dec)</t>
  </si>
  <si>
    <t>1  Exklusive Torslanda, Björlanda, Säve, Tuve, Angered, Bergum, Gunnared, Askim, Styrsö och Rödbo församlingar.</t>
  </si>
  <si>
    <t xml:space="preserve">2  Exklusive Askim, Styrsö och tidigare församling Rödbo. </t>
  </si>
  <si>
    <t xml:space="preserve">Folkmängdsutveckling 1900-2013 efter 1966, 1967 och 1974 års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</si>
</sst>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1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 quotePrefix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3" fontId="11" fillId="33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1" fontId="14" fillId="0" borderId="0" xfId="0" applyNumberFormat="1" applyFont="1" applyAlignment="1">
      <alignment horizontal="left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ÅB93S029" xfId="58"/>
    <cellStyle name="Comma [0]" xfId="59"/>
    <cellStyle name="Utdata" xfId="60"/>
    <cellStyle name="Currency" xfId="61"/>
    <cellStyle name="Valuta (0)_ÅB93S029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4.375" style="0" customWidth="1"/>
    <col min="2" max="3" width="11.125" style="0" customWidth="1"/>
    <col min="4" max="4" width="3.875" style="0" customWidth="1"/>
    <col min="5" max="5" width="10.25390625" style="0" customWidth="1"/>
    <col min="6" max="6" width="11.125" style="0" customWidth="1"/>
    <col min="7" max="7" width="3.875" style="0" customWidth="1"/>
    <col min="8" max="9" width="11.125" style="0" customWidth="1"/>
    <col min="10" max="10" width="0.875" style="0" customWidth="1"/>
  </cols>
  <sheetData>
    <row r="1" ht="12.75">
      <c r="A1" s="3" t="s">
        <v>5</v>
      </c>
    </row>
    <row r="2" ht="15">
      <c r="A2" s="4" t="s">
        <v>14</v>
      </c>
    </row>
    <row r="3" ht="15">
      <c r="A3" s="4" t="s">
        <v>6</v>
      </c>
    </row>
    <row r="5" spans="1:10" s="1" customFormat="1" ht="13.5" customHeight="1">
      <c r="A5" s="15" t="s">
        <v>7</v>
      </c>
      <c r="B5" s="16" t="s">
        <v>8</v>
      </c>
      <c r="C5" s="5"/>
      <c r="D5" s="6"/>
      <c r="E5" s="16" t="s">
        <v>9</v>
      </c>
      <c r="F5" s="5"/>
      <c r="G5" s="6"/>
      <c r="H5" s="16" t="s">
        <v>0</v>
      </c>
      <c r="I5" s="5"/>
      <c r="J5" s="6"/>
    </row>
    <row r="6" spans="1:10" s="1" customFormat="1" ht="13.5" customHeight="1">
      <c r="A6" s="17" t="s">
        <v>11</v>
      </c>
      <c r="B6" s="7" t="s">
        <v>1</v>
      </c>
      <c r="C6" s="7" t="s">
        <v>10</v>
      </c>
      <c r="D6" s="7"/>
      <c r="E6" s="7" t="s">
        <v>1</v>
      </c>
      <c r="F6" s="7" t="s">
        <v>10</v>
      </c>
      <c r="G6" s="7"/>
      <c r="H6" s="7" t="s">
        <v>1</v>
      </c>
      <c r="I6" s="7" t="s">
        <v>10</v>
      </c>
      <c r="J6" s="7"/>
    </row>
    <row r="7" spans="1:9" s="2" customFormat="1" ht="18" customHeight="1">
      <c r="A7" s="8">
        <v>1900</v>
      </c>
      <c r="B7" s="9">
        <v>157336</v>
      </c>
      <c r="C7" s="9" t="s">
        <v>2</v>
      </c>
      <c r="D7" s="9"/>
      <c r="E7" s="9">
        <v>163974</v>
      </c>
      <c r="F7" s="9" t="s">
        <v>2</v>
      </c>
      <c r="G7" s="9"/>
      <c r="H7" s="9">
        <v>167871</v>
      </c>
      <c r="I7" s="9" t="s">
        <v>2</v>
      </c>
    </row>
    <row r="8" spans="1:9" s="2" customFormat="1" ht="12" customHeight="1">
      <c r="A8" s="10">
        <v>1910</v>
      </c>
      <c r="B8" s="11">
        <v>193529</v>
      </c>
      <c r="C8" s="11">
        <v>36193</v>
      </c>
      <c r="D8" s="11"/>
      <c r="E8" s="11">
        <v>199933</v>
      </c>
      <c r="F8" s="11">
        <f aca="true" t="shared" si="0" ref="F8:F19">SUM(E8-E7)</f>
        <v>35959</v>
      </c>
      <c r="G8" s="11"/>
      <c r="H8" s="11">
        <v>204272</v>
      </c>
      <c r="I8" s="11">
        <f aca="true" t="shared" si="1" ref="I8:I19">SUM(H8-H7)</f>
        <v>36401</v>
      </c>
    </row>
    <row r="9" spans="1:9" s="2" customFormat="1" ht="12" customHeight="1">
      <c r="A9" s="10">
        <v>1920</v>
      </c>
      <c r="B9" s="11">
        <v>234268</v>
      </c>
      <c r="C9" s="11">
        <f aca="true" t="shared" si="2" ref="C9:C19">SUM(B9-B8)</f>
        <v>40739</v>
      </c>
      <c r="D9" s="11"/>
      <c r="E9" s="11">
        <v>240728</v>
      </c>
      <c r="F9" s="11">
        <f t="shared" si="0"/>
        <v>40795</v>
      </c>
      <c r="G9" s="11"/>
      <c r="H9" s="11">
        <v>245699</v>
      </c>
      <c r="I9" s="11">
        <f t="shared" si="1"/>
        <v>41427</v>
      </c>
    </row>
    <row r="10" spans="1:9" s="2" customFormat="1" ht="12" customHeight="1">
      <c r="A10" s="10">
        <v>1930</v>
      </c>
      <c r="B10" s="11">
        <v>260061</v>
      </c>
      <c r="C10" s="11">
        <f t="shared" si="2"/>
        <v>25793</v>
      </c>
      <c r="D10" s="11"/>
      <c r="E10" s="11">
        <v>267465</v>
      </c>
      <c r="F10" s="11">
        <f t="shared" si="0"/>
        <v>26737</v>
      </c>
      <c r="G10" s="11"/>
      <c r="H10" s="11">
        <v>272833</v>
      </c>
      <c r="I10" s="11">
        <f t="shared" si="1"/>
        <v>27134</v>
      </c>
    </row>
    <row r="11" spans="1:9" s="2" customFormat="1" ht="12" customHeight="1">
      <c r="A11" s="10">
        <v>1940</v>
      </c>
      <c r="B11" s="11">
        <v>296235</v>
      </c>
      <c r="C11" s="11">
        <f t="shared" si="2"/>
        <v>36174</v>
      </c>
      <c r="D11" s="11"/>
      <c r="E11" s="11">
        <v>303828</v>
      </c>
      <c r="F11" s="11">
        <f t="shared" si="0"/>
        <v>36363</v>
      </c>
      <c r="G11" s="11"/>
      <c r="H11" s="11">
        <v>309564</v>
      </c>
      <c r="I11" s="11">
        <f t="shared" si="1"/>
        <v>36731</v>
      </c>
    </row>
    <row r="12" spans="1:9" s="2" customFormat="1" ht="18" customHeight="1">
      <c r="A12" s="10">
        <v>1950</v>
      </c>
      <c r="B12" s="11">
        <v>353991</v>
      </c>
      <c r="C12" s="11">
        <f t="shared" si="2"/>
        <v>57756</v>
      </c>
      <c r="D12" s="11"/>
      <c r="E12" s="11">
        <v>364108</v>
      </c>
      <c r="F12" s="11">
        <f t="shared" si="0"/>
        <v>60280</v>
      </c>
      <c r="G12" s="11"/>
      <c r="H12" s="11">
        <v>370832</v>
      </c>
      <c r="I12" s="11">
        <f t="shared" si="1"/>
        <v>61268</v>
      </c>
    </row>
    <row r="13" spans="1:9" s="2" customFormat="1" ht="12" customHeight="1">
      <c r="A13" s="10">
        <v>1960</v>
      </c>
      <c r="B13" s="11">
        <v>404738</v>
      </c>
      <c r="C13" s="11">
        <f t="shared" si="2"/>
        <v>50747</v>
      </c>
      <c r="D13" s="11"/>
      <c r="E13" s="11">
        <v>416189</v>
      </c>
      <c r="F13" s="11">
        <f t="shared" si="0"/>
        <v>52081</v>
      </c>
      <c r="G13" s="11"/>
      <c r="H13" s="11">
        <v>423983</v>
      </c>
      <c r="I13" s="11">
        <f t="shared" si="1"/>
        <v>53151</v>
      </c>
    </row>
    <row r="14" spans="1:9" s="2" customFormat="1" ht="12" customHeight="1">
      <c r="A14" s="10">
        <v>1970</v>
      </c>
      <c r="B14" s="11">
        <v>406952</v>
      </c>
      <c r="C14" s="11">
        <f t="shared" si="2"/>
        <v>2214</v>
      </c>
      <c r="D14" s="11"/>
      <c r="E14" s="11">
        <v>451806</v>
      </c>
      <c r="F14" s="11">
        <f t="shared" si="0"/>
        <v>35617</v>
      </c>
      <c r="G14" s="11"/>
      <c r="H14" s="11">
        <v>466591</v>
      </c>
      <c r="I14" s="11">
        <f t="shared" si="1"/>
        <v>42608</v>
      </c>
    </row>
    <row r="15" spans="1:9" s="2" customFormat="1" ht="12" customHeight="1">
      <c r="A15" s="10">
        <v>1980</v>
      </c>
      <c r="B15" s="11">
        <v>338019</v>
      </c>
      <c r="C15" s="11">
        <f t="shared" si="2"/>
        <v>-68933</v>
      </c>
      <c r="D15" s="11"/>
      <c r="E15" s="11">
        <v>406501</v>
      </c>
      <c r="F15" s="11">
        <f t="shared" si="0"/>
        <v>-45305</v>
      </c>
      <c r="G15" s="11"/>
      <c r="H15" s="11">
        <v>431273</v>
      </c>
      <c r="I15" s="11">
        <f t="shared" si="1"/>
        <v>-35318</v>
      </c>
    </row>
    <row r="16" spans="1:9" s="2" customFormat="1" ht="12" customHeight="1">
      <c r="A16" s="10">
        <v>1985</v>
      </c>
      <c r="B16" s="11">
        <v>329194</v>
      </c>
      <c r="C16" s="11">
        <f t="shared" si="2"/>
        <v>-8825</v>
      </c>
      <c r="D16" s="11"/>
      <c r="E16" s="11">
        <v>400285</v>
      </c>
      <c r="F16" s="11">
        <f t="shared" si="0"/>
        <v>-6216</v>
      </c>
      <c r="G16" s="11"/>
      <c r="H16" s="11">
        <v>425495</v>
      </c>
      <c r="I16" s="11">
        <f t="shared" si="1"/>
        <v>-5778</v>
      </c>
    </row>
    <row r="17" spans="1:9" s="2" customFormat="1" ht="18" customHeight="1">
      <c r="A17" s="10">
        <v>1990</v>
      </c>
      <c r="B17" s="11">
        <v>331703</v>
      </c>
      <c r="C17" s="11">
        <f t="shared" si="2"/>
        <v>2509</v>
      </c>
      <c r="D17" s="12"/>
      <c r="E17" s="9">
        <v>407483</v>
      </c>
      <c r="F17" s="11">
        <f t="shared" si="0"/>
        <v>7198</v>
      </c>
      <c r="G17" s="12"/>
      <c r="H17" s="11">
        <v>433042</v>
      </c>
      <c r="I17" s="11">
        <f t="shared" si="1"/>
        <v>7547</v>
      </c>
    </row>
    <row r="18" spans="1:9" s="2" customFormat="1" ht="12" customHeight="1">
      <c r="A18" s="8">
        <v>1995</v>
      </c>
      <c r="B18" s="9">
        <v>344403</v>
      </c>
      <c r="C18" s="11">
        <f t="shared" si="2"/>
        <v>12700</v>
      </c>
      <c r="D18" s="9"/>
      <c r="E18" s="9">
        <v>422938</v>
      </c>
      <c r="F18" s="11">
        <f t="shared" si="0"/>
        <v>15455</v>
      </c>
      <c r="G18" s="9"/>
      <c r="H18" s="9">
        <v>449189</v>
      </c>
      <c r="I18" s="11">
        <f t="shared" si="1"/>
        <v>16147</v>
      </c>
    </row>
    <row r="19" spans="1:9" s="2" customFormat="1" ht="12" customHeight="1">
      <c r="A19" s="8">
        <v>1996</v>
      </c>
      <c r="B19" s="9">
        <v>348507</v>
      </c>
      <c r="C19" s="11">
        <f t="shared" si="2"/>
        <v>4104</v>
      </c>
      <c r="D19" s="9"/>
      <c r="E19" s="9">
        <v>427699</v>
      </c>
      <c r="F19" s="11">
        <f t="shared" si="0"/>
        <v>4761</v>
      </c>
      <c r="G19" s="9"/>
      <c r="H19" s="9">
        <v>454016</v>
      </c>
      <c r="I19" s="11">
        <f t="shared" si="1"/>
        <v>4827</v>
      </c>
    </row>
    <row r="20" spans="1:9" s="2" customFormat="1" ht="12" customHeight="1">
      <c r="A20" s="8">
        <v>1997</v>
      </c>
      <c r="B20" s="9">
        <v>351127</v>
      </c>
      <c r="C20" s="9">
        <v>2620</v>
      </c>
      <c r="D20" s="9"/>
      <c r="E20" s="9">
        <v>430263</v>
      </c>
      <c r="F20" s="9">
        <v>2564</v>
      </c>
      <c r="G20" s="9"/>
      <c r="H20" s="9">
        <v>456611</v>
      </c>
      <c r="I20" s="9">
        <v>2595</v>
      </c>
    </row>
    <row r="21" spans="1:9" s="2" customFormat="1" ht="12" customHeight="1">
      <c r="A21" s="8">
        <v>1998</v>
      </c>
      <c r="B21" s="9">
        <v>352517</v>
      </c>
      <c r="C21" s="9">
        <v>1390</v>
      </c>
      <c r="D21" s="9"/>
      <c r="E21" s="9">
        <v>433122</v>
      </c>
      <c r="F21" s="9">
        <v>2829</v>
      </c>
      <c r="G21" s="9"/>
      <c r="H21" s="9">
        <v>459593</v>
      </c>
      <c r="I21" s="9">
        <v>2982</v>
      </c>
    </row>
    <row r="22" spans="1:9" s="2" customFormat="1" ht="18" customHeight="1">
      <c r="A22" s="8">
        <v>1999</v>
      </c>
      <c r="B22" s="9">
        <f>462470-12598-5176-12010-10366-18919-3241-19754-21522-4454-701</f>
        <v>353729</v>
      </c>
      <c r="C22" s="9">
        <f aca="true" t="shared" si="3" ref="C22:C36">B22-B21</f>
        <v>1212</v>
      </c>
      <c r="D22" s="9"/>
      <c r="E22" s="9">
        <f>462470-21522-4454-701</f>
        <v>435793</v>
      </c>
      <c r="F22" s="9">
        <f aca="true" t="shared" si="4" ref="F22:F36">E22-E21</f>
        <v>2671</v>
      </c>
      <c r="G22" s="9"/>
      <c r="H22" s="9">
        <v>462470</v>
      </c>
      <c r="I22" s="9">
        <f aca="true" t="shared" si="5" ref="I22:I36">H22-H21</f>
        <v>2877</v>
      </c>
    </row>
    <row r="23" spans="1:9" s="2" customFormat="1" ht="12" customHeight="1">
      <c r="A23" s="8">
        <v>2000</v>
      </c>
      <c r="B23" s="9">
        <f>466990-13305-5570-12184-10350-19225-3315-20256-21719-4503-696</f>
        <v>355867</v>
      </c>
      <c r="C23" s="9">
        <f t="shared" si="3"/>
        <v>2138</v>
      </c>
      <c r="D23" s="9"/>
      <c r="E23" s="9">
        <f>466990-21719-4503-696</f>
        <v>440072</v>
      </c>
      <c r="F23" s="9">
        <f t="shared" si="4"/>
        <v>4279</v>
      </c>
      <c r="G23" s="9"/>
      <c r="H23" s="9">
        <v>466990</v>
      </c>
      <c r="I23" s="9">
        <f t="shared" si="5"/>
        <v>4520</v>
      </c>
    </row>
    <row r="24" spans="1:9" s="2" customFormat="1" ht="12" customHeight="1">
      <c r="A24" s="8">
        <v>2001</v>
      </c>
      <c r="B24" s="9">
        <f>471267-13553-5762-12356-10313-19443-3408-21044-21977-4510-682</f>
        <v>358219</v>
      </c>
      <c r="C24" s="9">
        <f t="shared" si="3"/>
        <v>2352</v>
      </c>
      <c r="D24" s="9"/>
      <c r="E24" s="9">
        <f>471267-21977-4510-682</f>
        <v>444098</v>
      </c>
      <c r="F24" s="9">
        <f t="shared" si="4"/>
        <v>4026</v>
      </c>
      <c r="G24" s="9"/>
      <c r="H24" s="9">
        <v>471267</v>
      </c>
      <c r="I24" s="9">
        <f t="shared" si="5"/>
        <v>4277</v>
      </c>
    </row>
    <row r="25" spans="1:9" s="2" customFormat="1" ht="12" customHeight="1">
      <c r="A25" s="8">
        <v>2002</v>
      </c>
      <c r="B25" s="9">
        <f>474921-13787-5943-12668-10232-19723-3566-21122-22116-4508-696</f>
        <v>360560</v>
      </c>
      <c r="C25" s="9">
        <f t="shared" si="3"/>
        <v>2341</v>
      </c>
      <c r="D25" s="9"/>
      <c r="E25" s="9">
        <f>474921-22116-4508-696</f>
        <v>447601</v>
      </c>
      <c r="F25" s="9">
        <f t="shared" si="4"/>
        <v>3503</v>
      </c>
      <c r="G25" s="9"/>
      <c r="H25" s="9">
        <v>474921</v>
      </c>
      <c r="I25" s="9">
        <f t="shared" si="5"/>
        <v>3654</v>
      </c>
    </row>
    <row r="26" spans="1:9" s="2" customFormat="1" ht="12" customHeight="1">
      <c r="A26" s="8">
        <v>2003</v>
      </c>
      <c r="B26" s="9">
        <f>478055-14058-6029-12823-10243-19994-3708-21365-22064-4484-696</f>
        <v>362591</v>
      </c>
      <c r="C26" s="9">
        <f t="shared" si="3"/>
        <v>2031</v>
      </c>
      <c r="D26" s="9"/>
      <c r="E26" s="9">
        <f>478055-22064-4484-696</f>
        <v>450811</v>
      </c>
      <c r="F26" s="9">
        <f t="shared" si="4"/>
        <v>3210</v>
      </c>
      <c r="G26" s="9"/>
      <c r="H26" s="9">
        <v>478055</v>
      </c>
      <c r="I26" s="9">
        <f t="shared" si="5"/>
        <v>3134</v>
      </c>
    </row>
    <row r="27" spans="1:9" s="2" customFormat="1" ht="18" customHeight="1">
      <c r="A27" s="8">
        <v>2004</v>
      </c>
      <c r="B27" s="9">
        <f>481410-14600-6207-13028-10215-19955-3822-21318-22255-4501-694</f>
        <v>364815</v>
      </c>
      <c r="C27" s="9">
        <f t="shared" si="3"/>
        <v>2224</v>
      </c>
      <c r="D27" s="9"/>
      <c r="E27" s="9">
        <f>481410-22255-4501-694</f>
        <v>453960</v>
      </c>
      <c r="F27" s="9">
        <f t="shared" si="4"/>
        <v>3149</v>
      </c>
      <c r="G27" s="9"/>
      <c r="H27" s="9">
        <v>481410</v>
      </c>
      <c r="I27" s="9">
        <f t="shared" si="5"/>
        <v>3355</v>
      </c>
    </row>
    <row r="28" spans="1:10" s="2" customFormat="1" ht="12" customHeight="1">
      <c r="A28" s="8">
        <v>2005</v>
      </c>
      <c r="B28" s="9">
        <f>484942-15237-6486-13087-10399-20010-3958-21677-22459-4501-676</f>
        <v>366452</v>
      </c>
      <c r="C28" s="9">
        <f t="shared" si="3"/>
        <v>1637</v>
      </c>
      <c r="D28" s="9"/>
      <c r="E28" s="9">
        <f>484942-22459-4501-676</f>
        <v>457306</v>
      </c>
      <c r="F28" s="9">
        <f t="shared" si="4"/>
        <v>3346</v>
      </c>
      <c r="G28" s="9"/>
      <c r="H28" s="9">
        <v>484942</v>
      </c>
      <c r="I28" s="9">
        <f t="shared" si="5"/>
        <v>3532</v>
      </c>
      <c r="J28" s="9"/>
    </row>
    <row r="29" spans="1:10" s="2" customFormat="1" ht="12" customHeight="1">
      <c r="A29" s="8">
        <v>2006</v>
      </c>
      <c r="B29" s="9">
        <f>489757-15576-6810-13233-10573-20423-4142-22067-22581-4503-692</f>
        <v>369157</v>
      </c>
      <c r="C29" s="9">
        <f t="shared" si="3"/>
        <v>2705</v>
      </c>
      <c r="D29" s="9"/>
      <c r="E29" s="9">
        <f>489757-22581-4503-692</f>
        <v>461981</v>
      </c>
      <c r="F29" s="9">
        <f t="shared" si="4"/>
        <v>4675</v>
      </c>
      <c r="G29" s="9"/>
      <c r="H29" s="9">
        <v>489757</v>
      </c>
      <c r="I29" s="9">
        <f t="shared" si="5"/>
        <v>4815</v>
      </c>
      <c r="J29" s="9"/>
    </row>
    <row r="30" spans="1:10" s="2" customFormat="1" ht="12" customHeight="1">
      <c r="A30" s="8">
        <v>2007</v>
      </c>
      <c r="B30" s="9">
        <f>493502-16058-7135-13367-10862-20323-4263-22358-23061-4455-709</f>
        <v>370911</v>
      </c>
      <c r="C30" s="9">
        <f t="shared" si="3"/>
        <v>1754</v>
      </c>
      <c r="D30" s="9"/>
      <c r="E30" s="9">
        <f>493502-23061-4455-709</f>
        <v>465277</v>
      </c>
      <c r="F30" s="9">
        <f t="shared" si="4"/>
        <v>3296</v>
      </c>
      <c r="G30" s="9"/>
      <c r="H30" s="9">
        <v>493502</v>
      </c>
      <c r="I30" s="9">
        <f t="shared" si="5"/>
        <v>3745</v>
      </c>
      <c r="J30" s="9"/>
    </row>
    <row r="31" spans="1:10" s="2" customFormat="1" ht="12" customHeight="1">
      <c r="A31" s="8">
        <v>2008</v>
      </c>
      <c r="B31" s="9">
        <f>500197-16312-7661-13411-11003-20411-4382-22722-23434-4479-710</f>
        <v>375672</v>
      </c>
      <c r="C31" s="9">
        <f t="shared" si="3"/>
        <v>4761</v>
      </c>
      <c r="D31" s="9"/>
      <c r="E31" s="9">
        <f>500197-23434-4479-710</f>
        <v>471574</v>
      </c>
      <c r="F31" s="9">
        <f t="shared" si="4"/>
        <v>6297</v>
      </c>
      <c r="G31" s="9"/>
      <c r="H31" s="9">
        <v>500197</v>
      </c>
      <c r="I31" s="9">
        <f t="shared" si="5"/>
        <v>6695</v>
      </c>
      <c r="J31" s="9"/>
    </row>
    <row r="32" spans="1:10" s="2" customFormat="1" ht="18" customHeight="1">
      <c r="A32" s="8">
        <v>2009</v>
      </c>
      <c r="B32" s="9">
        <f>507330-23993-22478-20484-4494-22974-23375-4477</f>
        <v>385055</v>
      </c>
      <c r="C32" s="9">
        <f t="shared" si="3"/>
        <v>9383</v>
      </c>
      <c r="D32" s="9"/>
      <c r="E32" s="9">
        <f>507330-23375-4477</f>
        <v>479478</v>
      </c>
      <c r="F32" s="9">
        <f t="shared" si="4"/>
        <v>7904</v>
      </c>
      <c r="G32" s="9"/>
      <c r="H32" s="9">
        <v>507330</v>
      </c>
      <c r="I32" s="9">
        <f t="shared" si="5"/>
        <v>7133</v>
      </c>
      <c r="J32" s="9"/>
    </row>
    <row r="33" spans="1:10" s="2" customFormat="1" ht="12" customHeight="1">
      <c r="A33" s="8">
        <v>2010</v>
      </c>
      <c r="B33" s="9">
        <v>390509</v>
      </c>
      <c r="C33" s="9">
        <f t="shared" si="3"/>
        <v>5454</v>
      </c>
      <c r="D33" s="9"/>
      <c r="E33" s="9">
        <v>485882</v>
      </c>
      <c r="F33" s="9">
        <f t="shared" si="4"/>
        <v>6404</v>
      </c>
      <c r="G33" s="9"/>
      <c r="H33" s="9">
        <v>513751</v>
      </c>
      <c r="I33" s="9">
        <f t="shared" si="5"/>
        <v>6421</v>
      </c>
      <c r="J33" s="9"/>
    </row>
    <row r="34" spans="1:10" s="2" customFormat="1" ht="12" customHeight="1">
      <c r="A34" s="8">
        <v>2011</v>
      </c>
      <c r="B34" s="9">
        <f>520374-24659-22738-20774-4605-23562-23563-4465</f>
        <v>396008</v>
      </c>
      <c r="C34" s="9">
        <f t="shared" si="3"/>
        <v>5499</v>
      </c>
      <c r="D34" s="9"/>
      <c r="E34" s="9">
        <f>520374-23563-4465</f>
        <v>492346</v>
      </c>
      <c r="F34" s="9">
        <f t="shared" si="4"/>
        <v>6464</v>
      </c>
      <c r="G34" s="9"/>
      <c r="H34" s="9">
        <v>520374</v>
      </c>
      <c r="I34" s="9">
        <f t="shared" si="5"/>
        <v>6623</v>
      </c>
      <c r="J34" s="9"/>
    </row>
    <row r="35" spans="1:10" s="2" customFormat="1" ht="12" customHeight="1">
      <c r="A35" s="8">
        <v>2012</v>
      </c>
      <c r="B35" s="9">
        <f>526089-24810-22845-20915-4615-23843-23739-4463</f>
        <v>400859</v>
      </c>
      <c r="C35" s="9">
        <f t="shared" si="3"/>
        <v>4851</v>
      </c>
      <c r="D35" s="9"/>
      <c r="E35" s="9">
        <f>526089-23739-4463</f>
        <v>497887</v>
      </c>
      <c r="F35" s="9">
        <f t="shared" si="4"/>
        <v>5541</v>
      </c>
      <c r="G35" s="9"/>
      <c r="H35" s="9">
        <v>526089</v>
      </c>
      <c r="I35" s="9">
        <f t="shared" si="5"/>
        <v>5715</v>
      </c>
      <c r="J35" s="9"/>
    </row>
    <row r="36" spans="1:10" s="2" customFormat="1" ht="12" customHeight="1" thickBot="1">
      <c r="A36" s="8">
        <v>2013</v>
      </c>
      <c r="B36" s="9">
        <f>533271-24959-22940-50160-24027-4495</f>
        <v>406690</v>
      </c>
      <c r="C36" s="9">
        <f t="shared" si="3"/>
        <v>5831</v>
      </c>
      <c r="D36" s="9"/>
      <c r="E36" s="9">
        <f>533271-24027-4495</f>
        <v>504749</v>
      </c>
      <c r="F36" s="9">
        <f t="shared" si="4"/>
        <v>6862</v>
      </c>
      <c r="G36" s="9"/>
      <c r="H36" s="9">
        <v>533271</v>
      </c>
      <c r="I36" s="9">
        <f t="shared" si="5"/>
        <v>7182</v>
      </c>
      <c r="J36" s="9"/>
    </row>
    <row r="37" spans="1:10" s="14" customFormat="1" ht="18" customHeight="1">
      <c r="A37" s="19" t="s">
        <v>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4" customFormat="1" ht="10.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0" s="14" customFormat="1" ht="10.5" customHeight="1">
      <c r="A39" s="20" t="s">
        <v>13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s="13" customFormat="1" ht="10.5" customHeight="1">
      <c r="A40" s="18" t="s">
        <v>4</v>
      </c>
      <c r="B40" s="18"/>
      <c r="C40" s="18"/>
      <c r="D40" s="18"/>
      <c r="E40" s="18"/>
      <c r="F40" s="18"/>
      <c r="G40" s="18"/>
      <c r="H40" s="18"/>
      <c r="I40" s="18"/>
      <c r="J40" s="18"/>
    </row>
  </sheetData>
  <sheetProtection/>
  <mergeCells count="4">
    <mergeCell ref="A37:J37"/>
    <mergeCell ref="A38:J38"/>
    <mergeCell ref="A39:J39"/>
    <mergeCell ref="A40:J40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2006-05-31T08:01:55Z</cp:lastPrinted>
  <dcterms:created xsi:type="dcterms:W3CDTF">2003-04-14T10:59:20Z</dcterms:created>
  <dcterms:modified xsi:type="dcterms:W3CDTF">2014-12-09T08:28:30Z</dcterms:modified>
  <cp:category/>
  <cp:version/>
  <cp:contentType/>
  <cp:contentStatus/>
</cp:coreProperties>
</file>